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Groundwater inflows to excavations_2\"/>
    </mc:Choice>
  </mc:AlternateContent>
  <bookViews>
    <workbookView xWindow="480" yWindow="240" windowWidth="27795" windowHeight="14250" tabRatio="799"/>
  </bookViews>
  <sheets>
    <sheet name="Table of Contents" sheetId="21" r:id="rId1"/>
    <sheet name="Case 1" sheetId="16" r:id="rId2"/>
    <sheet name="Case 2" sheetId="17" r:id="rId3"/>
    <sheet name="Case 3" sheetId="18" r:id="rId4"/>
  </sheets>
  <calcPr calcId="171027"/>
</workbook>
</file>

<file path=xl/calcChain.xml><?xml version="1.0" encoding="utf-8"?>
<calcChain xmlns="http://schemas.openxmlformats.org/spreadsheetml/2006/main">
  <c r="B9" i="21" l="1"/>
  <c r="B8" i="21"/>
  <c r="B7" i="21"/>
  <c r="C22" i="18" l="1"/>
  <c r="C32" i="18" s="1"/>
  <c r="C29" i="17"/>
  <c r="C28" i="17"/>
  <c r="C34" i="17" s="1"/>
  <c r="C22" i="17"/>
  <c r="C30" i="16"/>
  <c r="C40" i="16" s="1"/>
  <c r="C35" i="17" l="1"/>
</calcChain>
</file>

<file path=xl/comments1.xml><?xml version="1.0" encoding="utf-8"?>
<comments xmlns="http://schemas.openxmlformats.org/spreadsheetml/2006/main">
  <authors>
    <author>CJN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The user is responsible for any conversions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not used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</commentList>
</comments>
</file>

<file path=xl/comments2.xml><?xml version="1.0" encoding="utf-8"?>
<comments xmlns="http://schemas.openxmlformats.org/spreadsheetml/2006/main">
  <authors>
    <author>CJN</author>
    <author>Xiaomin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The user is responsible for any conversions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not used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  <comment ref="A34" authorId="1" shapeId="0">
      <text>
        <r>
          <rPr>
            <sz val="9"/>
            <color indexed="81"/>
            <rFont val="Tahoma"/>
            <family val="2"/>
          </rPr>
          <t>use req based on equal area</t>
        </r>
      </text>
    </comment>
    <comment ref="A35" authorId="1" shapeId="0">
      <text>
        <r>
          <rPr>
            <sz val="9"/>
            <color indexed="81"/>
            <rFont val="Tahoma"/>
            <family val="2"/>
          </rPr>
          <t>use req based on equal perimeter</t>
        </r>
      </text>
    </comment>
  </commentList>
</comments>
</file>

<file path=xl/comments3.xml><?xml version="1.0" encoding="utf-8"?>
<comments xmlns="http://schemas.openxmlformats.org/spreadsheetml/2006/main">
  <authors>
    <author>CJN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The user is responsible for any conversions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not used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Elevation with respect to datum</t>
        </r>
      </text>
    </comment>
  </commentList>
</comments>
</file>

<file path=xl/sharedStrings.xml><?xml version="1.0" encoding="utf-8"?>
<sst xmlns="http://schemas.openxmlformats.org/spreadsheetml/2006/main" count="122" uniqueCount="37">
  <si>
    <t>Parameter</t>
  </si>
  <si>
    <t>Units</t>
  </si>
  <si>
    <t>Value</t>
  </si>
  <si>
    <t>User-specified units</t>
  </si>
  <si>
    <t>Hydraulic conductivity, K</t>
  </si>
  <si>
    <t>L/T</t>
  </si>
  <si>
    <t>L</t>
  </si>
  <si>
    <r>
      <t>Head in the excavation, h</t>
    </r>
    <r>
      <rPr>
        <vertAlign val="subscript"/>
        <sz val="11"/>
        <color theme="1"/>
        <rFont val="Calibri"/>
        <family val="2"/>
        <scheme val="minor"/>
      </rPr>
      <t>d</t>
    </r>
  </si>
  <si>
    <t>Head at the constant-head boundary, H</t>
  </si>
  <si>
    <t>Calculated inflow, Q</t>
  </si>
  <si>
    <t>Result</t>
  </si>
  <si>
    <r>
      <t>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</t>
    </r>
  </si>
  <si>
    <t>m/s</t>
  </si>
  <si>
    <t>m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</si>
  <si>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</si>
  <si>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Elevation of base of aquifer, z</t>
    </r>
    <r>
      <rPr>
        <vertAlign val="subscript"/>
        <sz val="11"/>
        <color theme="1"/>
        <rFont val="Calibri"/>
        <family val="2"/>
        <scheme val="minor"/>
      </rPr>
      <t>bot</t>
    </r>
  </si>
  <si>
    <t>Thickness of aquifer where confined, D</t>
  </si>
  <si>
    <r>
      <t>Distance from outside of long excavation to constant-head boundary, L</t>
    </r>
    <r>
      <rPr>
        <vertAlign val="subscript"/>
        <sz val="11"/>
        <color theme="1"/>
        <rFont val="Calibri"/>
        <family val="2"/>
        <scheme val="minor"/>
      </rPr>
      <t>0</t>
    </r>
  </si>
  <si>
    <t>Rectangular excavation width, b</t>
  </si>
  <si>
    <t>Rectangular excavation length, a (a&gt;&gt;b)</t>
  </si>
  <si>
    <t>a/b=25</t>
  </si>
  <si>
    <r>
      <t>Rectangular excavation length, a (a</t>
    </r>
    <r>
      <rPr>
        <sz val="11"/>
        <color theme="1"/>
        <rFont val="Calibri"/>
        <family val="2"/>
      </rPr>
      <t>≈</t>
    </r>
    <r>
      <rPr>
        <sz val="11"/>
        <color theme="1"/>
        <rFont val="Calibri"/>
        <family val="2"/>
        <scheme val="minor"/>
      </rPr>
      <t>b)</t>
    </r>
  </si>
  <si>
    <r>
      <t>Equivalent radius based on equal area, r</t>
    </r>
    <r>
      <rPr>
        <vertAlign val="subscript"/>
        <sz val="11"/>
        <color theme="1"/>
        <rFont val="Calibri"/>
        <family val="2"/>
        <scheme val="minor"/>
      </rPr>
      <t>eq</t>
    </r>
  </si>
  <si>
    <r>
      <t>Equivalent radius based on equal perimeter, r</t>
    </r>
    <r>
      <rPr>
        <vertAlign val="subscript"/>
        <sz val="11"/>
        <color theme="1"/>
        <rFont val="Calibri"/>
        <family val="2"/>
        <scheme val="minor"/>
      </rPr>
      <t>eq</t>
    </r>
  </si>
  <si>
    <r>
      <t>Head in the excavation, h</t>
    </r>
    <r>
      <rPr>
        <vertAlign val="subscript"/>
        <sz val="11"/>
        <color theme="1"/>
        <rFont val="Calibri"/>
        <family val="2"/>
        <scheme val="minor"/>
      </rPr>
      <t>ex</t>
    </r>
  </si>
  <si>
    <t>Flow into a long excavation</t>
  </si>
  <si>
    <t>Flow into an approximately rectangular excavation with a distant recharge boundary</t>
  </si>
  <si>
    <t>Flow into an approximately rectangular excavation with a nearby recharge boundary</t>
  </si>
  <si>
    <t>Calculated inflow, Q (2)</t>
  </si>
  <si>
    <t>Christopher J. Neville and Xiaomin Wang</t>
  </si>
  <si>
    <t>S.S. Papadopulos &amp; Associates, Inc.</t>
  </si>
  <si>
    <t>Steady groundwater inflows into open excavations: Rectangular excavations</t>
  </si>
  <si>
    <t>Case 1</t>
  </si>
  <si>
    <t>Case 2</t>
  </si>
  <si>
    <t>Case 3</t>
  </si>
  <si>
    <t>Units are labels only; the user must specify consistent units</t>
  </si>
  <si>
    <t>Last update: 2017/04/28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</si>
</sst>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1" fontId="0" fillId="3" borderId="7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7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/>
    <xf numFmtId="0" fontId="8" fillId="0" borderId="0" xfId="1"/>
    <xf numFmtId="0" fontId="9" fillId="0" borderId="0" xfId="0" applyFont="1"/>
    <xf numFmtId="164" fontId="0" fillId="2" borderId="13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190500</xdr:rowOff>
    </xdr:from>
    <xdr:to>
      <xdr:col>0</xdr:col>
      <xdr:colOff>3945255</xdr:colOff>
      <xdr:row>8</xdr:row>
      <xdr:rowOff>138546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3611880" cy="1091046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9</xdr:row>
      <xdr:rowOff>152401</xdr:rowOff>
    </xdr:from>
    <xdr:to>
      <xdr:col>0</xdr:col>
      <xdr:colOff>2138934</xdr:colOff>
      <xdr:row>24</xdr:row>
      <xdr:rowOff>48076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62151"/>
          <a:ext cx="1700784" cy="275317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2476500</xdr:colOff>
      <xdr:row>11</xdr:row>
      <xdr:rowOff>57150</xdr:rowOff>
    </xdr:from>
    <xdr:to>
      <xdr:col>0</xdr:col>
      <xdr:colOff>3798224</xdr:colOff>
      <xdr:row>20</xdr:row>
      <xdr:rowOff>70866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247900"/>
          <a:ext cx="1321724" cy="1728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3</xdr:row>
      <xdr:rowOff>85726</xdr:rowOff>
    </xdr:from>
    <xdr:to>
      <xdr:col>0</xdr:col>
      <xdr:colOff>3133725</xdr:colOff>
      <xdr:row>16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752476"/>
          <a:ext cx="2438399" cy="2438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3</xdr:row>
      <xdr:rowOff>47626</xdr:rowOff>
    </xdr:from>
    <xdr:to>
      <xdr:col>0</xdr:col>
      <xdr:colOff>3038475</xdr:colOff>
      <xdr:row>16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714376"/>
          <a:ext cx="2495549" cy="2495549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1647825</xdr:colOff>
      <xdr:row>1</xdr:row>
      <xdr:rowOff>85726</xdr:rowOff>
    </xdr:from>
    <xdr:to>
      <xdr:col>9</xdr:col>
      <xdr:colOff>379337</xdr:colOff>
      <xdr:row>16</xdr:row>
      <xdr:rowOff>150738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323851"/>
          <a:ext cx="2970137" cy="2970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5" x14ac:dyDescent="0.25"/>
  <cols>
    <col min="1" max="1" width="47.7109375" bestFit="1" customWidth="1"/>
  </cols>
  <sheetData>
    <row r="1" spans="1:7" ht="18.75" x14ac:dyDescent="0.3">
      <c r="A1" s="1" t="s">
        <v>31</v>
      </c>
    </row>
    <row r="2" spans="1:7" s="42" customFormat="1" ht="15.75" x14ac:dyDescent="0.25">
      <c r="A2" s="39"/>
    </row>
    <row r="3" spans="1:7" s="42" customFormat="1" ht="15.75" x14ac:dyDescent="0.25">
      <c r="A3" s="42" t="s">
        <v>29</v>
      </c>
    </row>
    <row r="4" spans="1:7" s="42" customFormat="1" ht="15.75" x14ac:dyDescent="0.25">
      <c r="A4" s="42" t="s">
        <v>30</v>
      </c>
    </row>
    <row r="5" spans="1:7" s="42" customFormat="1" ht="15.75" x14ac:dyDescent="0.25">
      <c r="A5" s="42" t="s">
        <v>36</v>
      </c>
    </row>
    <row r="6" spans="1:7" s="42" customFormat="1" ht="15.75" x14ac:dyDescent="0.25"/>
    <row r="7" spans="1:7" x14ac:dyDescent="0.25">
      <c r="A7" s="38" t="s">
        <v>32</v>
      </c>
      <c r="B7" s="37" t="str">
        <f>'Case 1'!A2</f>
        <v>Flow into a long excavation</v>
      </c>
      <c r="C7" s="37"/>
      <c r="D7" s="37"/>
      <c r="E7" s="37"/>
      <c r="F7" s="37"/>
      <c r="G7" s="37"/>
    </row>
    <row r="8" spans="1:7" x14ac:dyDescent="0.25">
      <c r="A8" s="38" t="s">
        <v>33</v>
      </c>
      <c r="B8" s="37" t="str">
        <f>'Case 2'!A2</f>
        <v>Flow into an approximately rectangular excavation with a distant recharge boundary</v>
      </c>
      <c r="C8" s="37"/>
      <c r="D8" s="37"/>
      <c r="E8" s="37"/>
      <c r="F8" s="37"/>
      <c r="G8" s="37"/>
    </row>
    <row r="9" spans="1:7" x14ac:dyDescent="0.25">
      <c r="A9" s="38" t="s">
        <v>34</v>
      </c>
      <c r="B9" s="37" t="str">
        <f>'Case 3'!A2</f>
        <v>Flow into an approximately rectangular excavation with a nearby recharge boundary</v>
      </c>
      <c r="C9" s="37"/>
      <c r="D9" s="37"/>
      <c r="E9" s="37"/>
      <c r="F9" s="37"/>
      <c r="G9" s="37"/>
    </row>
    <row r="10" spans="1:7" x14ac:dyDescent="0.25">
      <c r="A10" s="38"/>
      <c r="B10" s="37"/>
      <c r="C10" s="37"/>
      <c r="D10" s="37"/>
      <c r="E10" s="37"/>
      <c r="F10" s="37"/>
      <c r="G10" s="37"/>
    </row>
  </sheetData>
  <hyperlinks>
    <hyperlink ref="A7" location="'Case 1'!A1" display="Model 11.1"/>
    <hyperlink ref="A8" location="'Case 2'!A1" display="Case 2"/>
    <hyperlink ref="A9" location="'Case 3'!A1" display="Case 3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/>
  </sheetViews>
  <sheetFormatPr defaultRowHeight="15" x14ac:dyDescent="0.25"/>
  <cols>
    <col min="1" max="1" width="70.140625" bestFit="1" customWidth="1"/>
    <col min="3" max="3" width="13.7109375" customWidth="1"/>
    <col min="4" max="4" width="19" bestFit="1" customWidth="1"/>
    <col min="6" max="6" width="12" bestFit="1" customWidth="1"/>
    <col min="7" max="7" width="29.140625" style="2" bestFit="1" customWidth="1"/>
    <col min="8" max="8" width="19.28515625" bestFit="1" customWidth="1"/>
    <col min="9" max="9" width="15.140625" bestFit="1" customWidth="1"/>
    <col min="10" max="10" width="16.28515625" bestFit="1" customWidth="1"/>
  </cols>
  <sheetData>
    <row r="1" spans="1:7" ht="18.75" x14ac:dyDescent="0.3">
      <c r="A1" s="1" t="s">
        <v>32</v>
      </c>
    </row>
    <row r="2" spans="1:7" ht="18.75" x14ac:dyDescent="0.3">
      <c r="A2" s="1" t="s">
        <v>25</v>
      </c>
    </row>
    <row r="3" spans="1:7" s="37" customFormat="1" x14ac:dyDescent="0.25">
      <c r="A3" s="43"/>
      <c r="G3" s="44"/>
    </row>
    <row r="4" spans="1:7" s="37" customFormat="1" x14ac:dyDescent="0.25">
      <c r="A4" s="43"/>
      <c r="G4" s="44"/>
    </row>
    <row r="5" spans="1:7" s="37" customFormat="1" x14ac:dyDescent="0.25">
      <c r="A5" s="43"/>
      <c r="G5" s="44"/>
    </row>
    <row r="6" spans="1:7" s="37" customFormat="1" x14ac:dyDescent="0.25">
      <c r="A6" s="43"/>
      <c r="G6" s="44"/>
    </row>
    <row r="7" spans="1:7" s="37" customFormat="1" x14ac:dyDescent="0.25">
      <c r="A7" s="43"/>
      <c r="G7" s="44"/>
    </row>
    <row r="8" spans="1:7" s="37" customFormat="1" x14ac:dyDescent="0.25">
      <c r="A8" s="43"/>
      <c r="G8" s="44"/>
    </row>
    <row r="9" spans="1:7" s="37" customFormat="1" x14ac:dyDescent="0.25">
      <c r="A9" s="43"/>
      <c r="G9" s="44"/>
    </row>
    <row r="10" spans="1:7" s="37" customFormat="1" x14ac:dyDescent="0.25">
      <c r="A10" s="43"/>
      <c r="G10" s="44"/>
    </row>
    <row r="11" spans="1:7" s="37" customFormat="1" x14ac:dyDescent="0.25">
      <c r="A11" s="43"/>
      <c r="G11" s="44"/>
    </row>
    <row r="12" spans="1:7" s="37" customFormat="1" x14ac:dyDescent="0.25">
      <c r="A12" s="43"/>
      <c r="G12" s="44"/>
    </row>
    <row r="13" spans="1:7" s="37" customFormat="1" x14ac:dyDescent="0.25">
      <c r="A13" s="43"/>
      <c r="G13" s="44"/>
    </row>
    <row r="14" spans="1:7" s="37" customFormat="1" x14ac:dyDescent="0.25">
      <c r="A14" s="43"/>
      <c r="G14" s="44"/>
    </row>
    <row r="15" spans="1:7" s="37" customFormat="1" x14ac:dyDescent="0.25">
      <c r="A15" s="43"/>
      <c r="G15" s="44"/>
    </row>
    <row r="16" spans="1:7" s="37" customFormat="1" x14ac:dyDescent="0.25">
      <c r="A16" s="43"/>
      <c r="G16" s="44"/>
    </row>
    <row r="17" spans="1:7" s="37" customFormat="1" x14ac:dyDescent="0.25">
      <c r="A17" s="43"/>
      <c r="G17" s="44"/>
    </row>
    <row r="18" spans="1:7" s="37" customFormat="1" x14ac:dyDescent="0.25">
      <c r="A18" s="43"/>
      <c r="G18" s="44"/>
    </row>
    <row r="19" spans="1:7" s="37" customFormat="1" x14ac:dyDescent="0.25">
      <c r="A19" s="43"/>
      <c r="G19" s="44"/>
    </row>
    <row r="20" spans="1:7" s="37" customFormat="1" x14ac:dyDescent="0.25">
      <c r="A20" s="43"/>
      <c r="G20" s="44"/>
    </row>
    <row r="21" spans="1:7" s="37" customFormat="1" x14ac:dyDescent="0.25">
      <c r="A21" s="43"/>
      <c r="G21" s="44"/>
    </row>
    <row r="22" spans="1:7" s="37" customFormat="1" x14ac:dyDescent="0.25">
      <c r="A22" s="43"/>
      <c r="G22" s="44"/>
    </row>
    <row r="23" spans="1:7" s="37" customFormat="1" x14ac:dyDescent="0.25">
      <c r="A23" s="43"/>
      <c r="G23" s="44"/>
    </row>
    <row r="24" spans="1:7" s="37" customFormat="1" x14ac:dyDescent="0.25">
      <c r="A24" s="43"/>
      <c r="G24" s="44"/>
    </row>
    <row r="25" spans="1:7" s="37" customFormat="1" x14ac:dyDescent="0.25">
      <c r="A25" s="43"/>
      <c r="G25" s="44"/>
    </row>
    <row r="26" spans="1:7" s="37" customFormat="1" x14ac:dyDescent="0.25">
      <c r="A26" s="43"/>
      <c r="G26" s="44"/>
    </row>
    <row r="27" spans="1:7" s="37" customFormat="1" x14ac:dyDescent="0.25">
      <c r="A27" s="43" t="s">
        <v>35</v>
      </c>
      <c r="G27" s="44"/>
    </row>
    <row r="28" spans="1:7" ht="15.75" thickBot="1" x14ac:dyDescent="0.3">
      <c r="A28" s="29"/>
      <c r="B28" s="29"/>
      <c r="C28" s="29"/>
      <c r="D28" s="29"/>
    </row>
    <row r="29" spans="1:7" ht="15.75" thickBot="1" x14ac:dyDescent="0.3">
      <c r="A29" s="11" t="s">
        <v>0</v>
      </c>
      <c r="B29" s="6" t="s">
        <v>1</v>
      </c>
      <c r="C29" s="6" t="s">
        <v>2</v>
      </c>
      <c r="D29" s="6" t="s">
        <v>3</v>
      </c>
      <c r="E29" s="5"/>
    </row>
    <row r="30" spans="1:7" x14ac:dyDescent="0.25">
      <c r="A30" s="24" t="s">
        <v>4</v>
      </c>
      <c r="B30" s="25" t="s">
        <v>5</v>
      </c>
      <c r="C30" s="18">
        <f>0.001/100</f>
        <v>1.0000000000000001E-5</v>
      </c>
      <c r="D30" s="13" t="s">
        <v>12</v>
      </c>
      <c r="E30" s="5"/>
    </row>
    <row r="31" spans="1:7" ht="18" x14ac:dyDescent="0.35">
      <c r="A31" s="22" t="s">
        <v>15</v>
      </c>
      <c r="B31" s="23" t="s">
        <v>6</v>
      </c>
      <c r="C31" s="26">
        <v>548.5</v>
      </c>
      <c r="D31" s="13" t="s">
        <v>13</v>
      </c>
      <c r="E31" s="5"/>
    </row>
    <row r="32" spans="1:7" x14ac:dyDescent="0.25">
      <c r="A32" s="27" t="s">
        <v>16</v>
      </c>
      <c r="B32" s="28" t="s">
        <v>6</v>
      </c>
      <c r="C32" s="26">
        <v>10</v>
      </c>
      <c r="D32" s="13" t="s">
        <v>13</v>
      </c>
      <c r="E32" s="5"/>
    </row>
    <row r="33" spans="1:6" ht="18" x14ac:dyDescent="0.35">
      <c r="A33" s="27" t="s">
        <v>17</v>
      </c>
      <c r="B33" s="28" t="s">
        <v>6</v>
      </c>
      <c r="C33" s="26">
        <v>250</v>
      </c>
      <c r="D33" s="13" t="s">
        <v>13</v>
      </c>
      <c r="E33" s="5"/>
    </row>
    <row r="34" spans="1:6" x14ac:dyDescent="0.25">
      <c r="A34" s="27" t="s">
        <v>19</v>
      </c>
      <c r="B34" s="28" t="s">
        <v>6</v>
      </c>
      <c r="C34" s="26">
        <v>500</v>
      </c>
      <c r="D34" s="13" t="s">
        <v>13</v>
      </c>
      <c r="E34" s="5"/>
      <c r="F34" s="34" t="s">
        <v>20</v>
      </c>
    </row>
    <row r="35" spans="1:6" x14ac:dyDescent="0.25">
      <c r="A35" s="27" t="s">
        <v>18</v>
      </c>
      <c r="B35" s="28" t="s">
        <v>6</v>
      </c>
      <c r="C35" s="26">
        <v>20</v>
      </c>
      <c r="D35" s="13" t="s">
        <v>13</v>
      </c>
      <c r="E35" s="5"/>
      <c r="F35" s="30"/>
    </row>
    <row r="36" spans="1:6" x14ac:dyDescent="0.25">
      <c r="A36" s="27" t="s">
        <v>8</v>
      </c>
      <c r="B36" s="28" t="s">
        <v>6</v>
      </c>
      <c r="C36" s="20">
        <v>567</v>
      </c>
      <c r="D36" s="12" t="s">
        <v>13</v>
      </c>
      <c r="E36" s="5"/>
      <c r="F36" s="30"/>
    </row>
    <row r="37" spans="1:6" ht="18.75" thickBot="1" x14ac:dyDescent="0.4">
      <c r="A37" s="7" t="s">
        <v>24</v>
      </c>
      <c r="B37" s="8" t="s">
        <v>6</v>
      </c>
      <c r="C37" s="21">
        <v>550</v>
      </c>
      <c r="D37" s="17" t="s">
        <v>13</v>
      </c>
      <c r="E37" s="5"/>
    </row>
    <row r="38" spans="1:6" x14ac:dyDescent="0.25">
      <c r="A38" s="3"/>
      <c r="B38" s="2"/>
      <c r="C38" s="14"/>
      <c r="D38" s="32"/>
      <c r="E38" s="31"/>
    </row>
    <row r="39" spans="1:6" ht="15.75" thickBot="1" x14ac:dyDescent="0.3">
      <c r="A39" s="11" t="s">
        <v>10</v>
      </c>
      <c r="B39" s="4"/>
      <c r="C39" s="15"/>
      <c r="D39" s="15"/>
      <c r="E39" s="2"/>
    </row>
    <row r="40" spans="1:6" ht="18" thickBot="1" x14ac:dyDescent="0.3">
      <c r="A40" s="9" t="s">
        <v>9</v>
      </c>
      <c r="B40" s="10" t="s">
        <v>11</v>
      </c>
      <c r="C40" s="19">
        <f>2*$C$30*$C$32*($C$36-$C$37)*($C$34/$C$33+PI()/LN($C$33/$C$35))</f>
        <v>1.1029042991722778E-2</v>
      </c>
      <c r="D40" s="16" t="s">
        <v>14</v>
      </c>
      <c r="E40" s="5"/>
    </row>
    <row r="41" spans="1:6" x14ac:dyDescent="0.25">
      <c r="A41" s="2"/>
      <c r="B41" s="2"/>
      <c r="C41" s="2"/>
      <c r="D41" s="2"/>
      <c r="E41" s="2"/>
    </row>
  </sheetData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RowHeight="15" x14ac:dyDescent="0.25"/>
  <cols>
    <col min="1" max="1" width="70.140625" bestFit="1" customWidth="1"/>
    <col min="3" max="3" width="13.7109375" customWidth="1"/>
    <col min="4" max="4" width="19" bestFit="1" customWidth="1"/>
    <col min="6" max="6" width="12" bestFit="1" customWidth="1"/>
    <col min="7" max="7" width="29.140625" style="2" bestFit="1" customWidth="1"/>
    <col min="8" max="8" width="19.28515625" bestFit="1" customWidth="1"/>
    <col min="9" max="9" width="15.140625" bestFit="1" customWidth="1"/>
    <col min="10" max="10" width="16.28515625" bestFit="1" customWidth="1"/>
    <col min="11" max="11" width="15.42578125" bestFit="1" customWidth="1"/>
  </cols>
  <sheetData>
    <row r="1" spans="1:7" ht="18.75" x14ac:dyDescent="0.3">
      <c r="A1" s="1" t="s">
        <v>33</v>
      </c>
    </row>
    <row r="2" spans="1:7" ht="18.75" x14ac:dyDescent="0.3">
      <c r="A2" s="1" t="s">
        <v>26</v>
      </c>
    </row>
    <row r="3" spans="1:7" s="37" customFormat="1" x14ac:dyDescent="0.25">
      <c r="A3" s="43"/>
      <c r="G3" s="44"/>
    </row>
    <row r="4" spans="1:7" s="37" customFormat="1" x14ac:dyDescent="0.25">
      <c r="A4" s="43"/>
      <c r="G4" s="44"/>
    </row>
    <row r="5" spans="1:7" s="37" customFormat="1" x14ac:dyDescent="0.25">
      <c r="A5" s="43"/>
      <c r="G5" s="44"/>
    </row>
    <row r="6" spans="1:7" s="37" customFormat="1" x14ac:dyDescent="0.25">
      <c r="A6" s="43"/>
      <c r="G6" s="44"/>
    </row>
    <row r="7" spans="1:7" s="37" customFormat="1" x14ac:dyDescent="0.25">
      <c r="A7" s="43"/>
      <c r="G7" s="44"/>
    </row>
    <row r="8" spans="1:7" s="37" customFormat="1" x14ac:dyDescent="0.25">
      <c r="A8" s="43"/>
      <c r="G8" s="44"/>
    </row>
    <row r="9" spans="1:7" s="37" customFormat="1" x14ac:dyDescent="0.25">
      <c r="A9" s="43"/>
      <c r="G9" s="44"/>
    </row>
    <row r="10" spans="1:7" s="37" customFormat="1" x14ac:dyDescent="0.25">
      <c r="A10" s="43"/>
      <c r="G10" s="44"/>
    </row>
    <row r="11" spans="1:7" s="37" customFormat="1" x14ac:dyDescent="0.25">
      <c r="A11" s="43"/>
      <c r="G11" s="44"/>
    </row>
    <row r="12" spans="1:7" s="37" customFormat="1" x14ac:dyDescent="0.25">
      <c r="A12" s="43"/>
      <c r="G12" s="44"/>
    </row>
    <row r="13" spans="1:7" s="37" customFormat="1" x14ac:dyDescent="0.25">
      <c r="A13" s="43"/>
      <c r="G13" s="44"/>
    </row>
    <row r="14" spans="1:7" s="37" customFormat="1" x14ac:dyDescent="0.25">
      <c r="A14" s="43"/>
      <c r="G14" s="44"/>
    </row>
    <row r="15" spans="1:7" s="37" customFormat="1" x14ac:dyDescent="0.25">
      <c r="A15" s="43"/>
      <c r="G15" s="44"/>
    </row>
    <row r="16" spans="1:7" s="37" customFormat="1" x14ac:dyDescent="0.25">
      <c r="A16" s="43"/>
      <c r="G16" s="44"/>
    </row>
    <row r="17" spans="1:7" s="37" customFormat="1" x14ac:dyDescent="0.25">
      <c r="A17" s="43"/>
      <c r="G17" s="44"/>
    </row>
    <row r="18" spans="1:7" s="37" customFormat="1" x14ac:dyDescent="0.25">
      <c r="A18" s="43"/>
      <c r="G18" s="44"/>
    </row>
    <row r="19" spans="1:7" s="37" customFormat="1" x14ac:dyDescent="0.25">
      <c r="A19" s="43" t="s">
        <v>35</v>
      </c>
      <c r="G19" s="44"/>
    </row>
    <row r="20" spans="1:7" ht="15.75" thickBot="1" x14ac:dyDescent="0.3">
      <c r="A20" s="29"/>
      <c r="B20" s="29"/>
      <c r="C20" s="29"/>
      <c r="D20" s="29"/>
    </row>
    <row r="21" spans="1:7" ht="15.75" thickBot="1" x14ac:dyDescent="0.3">
      <c r="A21" s="11" t="s">
        <v>0</v>
      </c>
      <c r="B21" s="6" t="s">
        <v>1</v>
      </c>
      <c r="C21" s="6" t="s">
        <v>2</v>
      </c>
      <c r="D21" s="6" t="s">
        <v>3</v>
      </c>
      <c r="E21" s="5"/>
    </row>
    <row r="22" spans="1:7" x14ac:dyDescent="0.25">
      <c r="A22" s="24" t="s">
        <v>4</v>
      </c>
      <c r="B22" s="25" t="s">
        <v>5</v>
      </c>
      <c r="C22" s="18">
        <f>0.001/100</f>
        <v>1.0000000000000001E-5</v>
      </c>
      <c r="D22" s="13" t="s">
        <v>12</v>
      </c>
      <c r="E22" s="5"/>
    </row>
    <row r="23" spans="1:7" ht="18" x14ac:dyDescent="0.35">
      <c r="A23" s="22" t="s">
        <v>15</v>
      </c>
      <c r="B23" s="23" t="s">
        <v>6</v>
      </c>
      <c r="C23" s="26">
        <v>548.5</v>
      </c>
      <c r="D23" s="13" t="s">
        <v>13</v>
      </c>
      <c r="E23" s="5"/>
    </row>
    <row r="24" spans="1:7" x14ac:dyDescent="0.25">
      <c r="A24" s="27" t="s">
        <v>16</v>
      </c>
      <c r="B24" s="28" t="s">
        <v>6</v>
      </c>
      <c r="C24" s="26">
        <v>10</v>
      </c>
      <c r="D24" s="13" t="s">
        <v>13</v>
      </c>
      <c r="E24" s="5"/>
    </row>
    <row r="25" spans="1:7" ht="18" x14ac:dyDescent="0.35">
      <c r="A25" s="27" t="s">
        <v>17</v>
      </c>
      <c r="B25" s="28" t="s">
        <v>6</v>
      </c>
      <c r="C25" s="26">
        <v>250</v>
      </c>
      <c r="D25" s="13" t="s">
        <v>13</v>
      </c>
      <c r="E25" s="5"/>
    </row>
    <row r="26" spans="1:7" x14ac:dyDescent="0.25">
      <c r="A26" s="27" t="s">
        <v>21</v>
      </c>
      <c r="B26" s="28" t="s">
        <v>6</v>
      </c>
      <c r="C26" s="26">
        <v>30</v>
      </c>
      <c r="D26" s="13" t="s">
        <v>13</v>
      </c>
      <c r="E26" s="5"/>
      <c r="F26" s="33"/>
    </row>
    <row r="27" spans="1:7" x14ac:dyDescent="0.25">
      <c r="A27" s="27" t="s">
        <v>18</v>
      </c>
      <c r="B27" s="28" t="s">
        <v>6</v>
      </c>
      <c r="C27" s="26">
        <v>30</v>
      </c>
      <c r="D27" s="13" t="s">
        <v>13</v>
      </c>
      <c r="E27" s="5"/>
      <c r="F27" s="30"/>
    </row>
    <row r="28" spans="1:7" ht="18" x14ac:dyDescent="0.35">
      <c r="A28" s="27" t="s">
        <v>22</v>
      </c>
      <c r="B28" s="28" t="s">
        <v>6</v>
      </c>
      <c r="C28" s="35">
        <f>SQRT($C$26*$C$27/PI())</f>
        <v>16.925687506432688</v>
      </c>
      <c r="D28" s="13" t="s">
        <v>13</v>
      </c>
      <c r="E28" s="5"/>
      <c r="F28" s="30"/>
    </row>
    <row r="29" spans="1:7" ht="18" x14ac:dyDescent="0.35">
      <c r="A29" s="27" t="s">
        <v>23</v>
      </c>
      <c r="B29" s="28" t="s">
        <v>6</v>
      </c>
      <c r="C29" s="35">
        <f>($C$26+$C$27)/PI()</f>
        <v>19.098593171027442</v>
      </c>
      <c r="D29" s="13" t="s">
        <v>13</v>
      </c>
      <c r="E29" s="5"/>
      <c r="F29" s="30"/>
    </row>
    <row r="30" spans="1:7" x14ac:dyDescent="0.25">
      <c r="A30" s="27" t="s">
        <v>8</v>
      </c>
      <c r="B30" s="28" t="s">
        <v>6</v>
      </c>
      <c r="C30" s="20">
        <v>567</v>
      </c>
      <c r="D30" s="12" t="s">
        <v>13</v>
      </c>
      <c r="E30" s="5"/>
      <c r="F30" s="30"/>
    </row>
    <row r="31" spans="1:7" ht="18.75" thickBot="1" x14ac:dyDescent="0.4">
      <c r="A31" s="7" t="s">
        <v>7</v>
      </c>
      <c r="B31" s="8" t="s">
        <v>6</v>
      </c>
      <c r="C31" s="21">
        <v>550</v>
      </c>
      <c r="D31" s="17" t="s">
        <v>13</v>
      </c>
      <c r="E31" s="5"/>
    </row>
    <row r="32" spans="1:7" x14ac:dyDescent="0.25">
      <c r="A32" s="3"/>
      <c r="B32" s="2"/>
      <c r="C32" s="14"/>
      <c r="D32" s="32"/>
      <c r="E32" s="31"/>
    </row>
    <row r="33" spans="1:12" ht="15.75" thickBot="1" x14ac:dyDescent="0.3">
      <c r="A33" s="11" t="s">
        <v>10</v>
      </c>
      <c r="B33" s="4"/>
      <c r="C33" s="15"/>
      <c r="D33" s="15"/>
      <c r="E33" s="2"/>
      <c r="F33" s="2"/>
      <c r="H33" s="2"/>
      <c r="I33" s="2"/>
      <c r="J33" s="2"/>
      <c r="K33" s="2"/>
      <c r="L33" s="2"/>
    </row>
    <row r="34" spans="1:12" ht="18" thickBot="1" x14ac:dyDescent="0.3">
      <c r="A34" s="9" t="s">
        <v>9</v>
      </c>
      <c r="B34" s="10" t="s">
        <v>11</v>
      </c>
      <c r="C34" s="40">
        <f>2*PI()*$C$22*$C$24*($C$30-$C$31)/LN($C$25/$C$28)</f>
        <v>3.9669100676217959E-3</v>
      </c>
      <c r="D34" s="16" t="s">
        <v>14</v>
      </c>
      <c r="E34" s="5"/>
      <c r="F34" s="2"/>
      <c r="H34" s="2"/>
    </row>
    <row r="35" spans="1:12" ht="18" thickBot="1" x14ac:dyDescent="0.3">
      <c r="A35" s="9" t="s">
        <v>28</v>
      </c>
      <c r="B35" s="10" t="s">
        <v>11</v>
      </c>
      <c r="C35" s="41">
        <f>2*PI()*$C$22*$C$24*($C$30-$C$31)/LN($C$25/$C$29)</f>
        <v>4.1532090254427119E-3</v>
      </c>
      <c r="D35" s="16" t="s">
        <v>14</v>
      </c>
      <c r="E35" s="2"/>
      <c r="H35" s="2"/>
    </row>
    <row r="36" spans="1:12" x14ac:dyDescent="0.25">
      <c r="A36" s="2"/>
      <c r="B36" s="2"/>
      <c r="C36" s="2"/>
      <c r="D36" s="2"/>
      <c r="E36" s="2"/>
    </row>
    <row r="37" spans="1:12" x14ac:dyDescent="0.25">
      <c r="A37" s="2"/>
      <c r="B37" s="2"/>
      <c r="C37" s="2"/>
      <c r="D37" s="2"/>
      <c r="E37" s="2"/>
    </row>
    <row r="38" spans="1:12" x14ac:dyDescent="0.25">
      <c r="B38" s="2"/>
      <c r="C38" s="2"/>
      <c r="D38" s="2"/>
      <c r="E38" s="2"/>
    </row>
    <row r="39" spans="1:12" x14ac:dyDescent="0.25">
      <c r="A39" s="2"/>
      <c r="B39" s="2"/>
      <c r="C39" s="2"/>
      <c r="D39" s="2"/>
      <c r="E39" s="2"/>
    </row>
  </sheetData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/>
  </sheetViews>
  <sheetFormatPr defaultRowHeight="15" x14ac:dyDescent="0.25"/>
  <cols>
    <col min="1" max="1" width="70.140625" bestFit="1" customWidth="1"/>
    <col min="2" max="2" width="14.140625" customWidth="1"/>
    <col min="3" max="3" width="13.7109375" customWidth="1"/>
    <col min="4" max="4" width="19" bestFit="1" customWidth="1"/>
    <col min="6" max="6" width="12" bestFit="1" customWidth="1"/>
    <col min="7" max="7" width="29.140625" style="2" bestFit="1" customWidth="1"/>
    <col min="8" max="8" width="19.28515625" bestFit="1" customWidth="1"/>
    <col min="9" max="9" width="15.140625" bestFit="1" customWidth="1"/>
    <col min="10" max="10" width="16.28515625" bestFit="1" customWidth="1"/>
  </cols>
  <sheetData>
    <row r="1" spans="1:7" ht="18.75" x14ac:dyDescent="0.3">
      <c r="A1" s="1" t="s">
        <v>34</v>
      </c>
    </row>
    <row r="2" spans="1:7" ht="18.75" x14ac:dyDescent="0.3">
      <c r="A2" s="1" t="s">
        <v>27</v>
      </c>
    </row>
    <row r="3" spans="1:7" s="37" customFormat="1" x14ac:dyDescent="0.25">
      <c r="A3" s="43"/>
      <c r="G3" s="44"/>
    </row>
    <row r="4" spans="1:7" s="37" customFormat="1" x14ac:dyDescent="0.25">
      <c r="A4" s="43"/>
      <c r="G4" s="44"/>
    </row>
    <row r="5" spans="1:7" s="37" customFormat="1" x14ac:dyDescent="0.25">
      <c r="A5" s="43"/>
      <c r="G5" s="44"/>
    </row>
    <row r="6" spans="1:7" s="37" customFormat="1" x14ac:dyDescent="0.25">
      <c r="A6" s="43"/>
      <c r="G6" s="44"/>
    </row>
    <row r="7" spans="1:7" s="37" customFormat="1" x14ac:dyDescent="0.25">
      <c r="A7" s="43"/>
      <c r="G7" s="44"/>
    </row>
    <row r="8" spans="1:7" s="37" customFormat="1" x14ac:dyDescent="0.25">
      <c r="A8" s="43"/>
      <c r="G8" s="44"/>
    </row>
    <row r="9" spans="1:7" s="37" customFormat="1" x14ac:dyDescent="0.25">
      <c r="A9" s="43"/>
      <c r="G9" s="44"/>
    </row>
    <row r="10" spans="1:7" s="37" customFormat="1" x14ac:dyDescent="0.25">
      <c r="A10" s="43"/>
      <c r="G10" s="44"/>
    </row>
    <row r="11" spans="1:7" s="37" customFormat="1" x14ac:dyDescent="0.25">
      <c r="A11" s="43"/>
      <c r="G11" s="44"/>
    </row>
    <row r="12" spans="1:7" s="37" customFormat="1" x14ac:dyDescent="0.25">
      <c r="A12" s="43"/>
      <c r="G12" s="44"/>
    </row>
    <row r="13" spans="1:7" s="37" customFormat="1" x14ac:dyDescent="0.25">
      <c r="A13" s="43"/>
      <c r="G13" s="44"/>
    </row>
    <row r="14" spans="1:7" s="37" customFormat="1" x14ac:dyDescent="0.25">
      <c r="A14" s="43"/>
      <c r="G14" s="44"/>
    </row>
    <row r="15" spans="1:7" s="37" customFormat="1" x14ac:dyDescent="0.25">
      <c r="A15" s="43"/>
      <c r="G15" s="44"/>
    </row>
    <row r="16" spans="1:7" s="37" customFormat="1" x14ac:dyDescent="0.25">
      <c r="A16" s="43"/>
      <c r="G16" s="44"/>
    </row>
    <row r="17" spans="1:7" s="37" customFormat="1" x14ac:dyDescent="0.25">
      <c r="A17" s="43"/>
      <c r="G17" s="44"/>
    </row>
    <row r="18" spans="1:7" s="37" customFormat="1" x14ac:dyDescent="0.25">
      <c r="A18" s="43"/>
      <c r="G18" s="44"/>
    </row>
    <row r="19" spans="1:7" s="37" customFormat="1" x14ac:dyDescent="0.25">
      <c r="A19" s="43" t="s">
        <v>35</v>
      </c>
      <c r="G19" s="44"/>
    </row>
    <row r="20" spans="1:7" ht="15.75" thickBot="1" x14ac:dyDescent="0.3">
      <c r="A20" s="29"/>
      <c r="B20" s="29"/>
      <c r="C20" s="29"/>
      <c r="D20" s="29"/>
    </row>
    <row r="21" spans="1:7" ht="15.75" thickBot="1" x14ac:dyDescent="0.3">
      <c r="A21" s="11" t="s">
        <v>0</v>
      </c>
      <c r="B21" s="6" t="s">
        <v>1</v>
      </c>
      <c r="C21" s="6" t="s">
        <v>2</v>
      </c>
      <c r="D21" s="6" t="s">
        <v>3</v>
      </c>
      <c r="E21" s="5"/>
    </row>
    <row r="22" spans="1:7" x14ac:dyDescent="0.25">
      <c r="A22" s="24" t="s">
        <v>4</v>
      </c>
      <c r="B22" s="25" t="s">
        <v>5</v>
      </c>
      <c r="C22" s="18">
        <f>0.001/100</f>
        <v>1.0000000000000001E-5</v>
      </c>
      <c r="D22" s="13" t="s">
        <v>12</v>
      </c>
      <c r="E22" s="5"/>
    </row>
    <row r="23" spans="1:7" ht="18" x14ac:dyDescent="0.35">
      <c r="A23" s="22" t="s">
        <v>15</v>
      </c>
      <c r="B23" s="23" t="s">
        <v>6</v>
      </c>
      <c r="C23" s="26">
        <v>548.5</v>
      </c>
      <c r="D23" s="13" t="s">
        <v>13</v>
      </c>
      <c r="E23" s="5"/>
    </row>
    <row r="24" spans="1:7" x14ac:dyDescent="0.25">
      <c r="A24" s="27" t="s">
        <v>16</v>
      </c>
      <c r="B24" s="28" t="s">
        <v>6</v>
      </c>
      <c r="C24" s="26">
        <v>10</v>
      </c>
      <c r="D24" s="13" t="s">
        <v>13</v>
      </c>
      <c r="E24" s="5"/>
    </row>
    <row r="25" spans="1:7" ht="18" x14ac:dyDescent="0.35">
      <c r="A25" s="27" t="s">
        <v>17</v>
      </c>
      <c r="B25" s="28" t="s">
        <v>6</v>
      </c>
      <c r="C25" s="26">
        <v>50</v>
      </c>
      <c r="D25" s="13" t="s">
        <v>13</v>
      </c>
      <c r="E25" s="5"/>
    </row>
    <row r="26" spans="1:7" x14ac:dyDescent="0.25">
      <c r="A26" s="27" t="s">
        <v>21</v>
      </c>
      <c r="B26" s="28" t="s">
        <v>6</v>
      </c>
      <c r="C26" s="26">
        <v>900</v>
      </c>
      <c r="D26" s="13" t="s">
        <v>13</v>
      </c>
      <c r="E26" s="5"/>
      <c r="F26" s="33"/>
    </row>
    <row r="27" spans="1:7" x14ac:dyDescent="0.25">
      <c r="A27" s="27" t="s">
        <v>18</v>
      </c>
      <c r="B27" s="28" t="s">
        <v>6</v>
      </c>
      <c r="C27" s="26">
        <v>900</v>
      </c>
      <c r="D27" s="13" t="s">
        <v>13</v>
      </c>
      <c r="E27" s="5"/>
      <c r="F27" s="30"/>
    </row>
    <row r="28" spans="1:7" x14ac:dyDescent="0.25">
      <c r="A28" s="27" t="s">
        <v>8</v>
      </c>
      <c r="B28" s="28" t="s">
        <v>6</v>
      </c>
      <c r="C28" s="20">
        <v>567</v>
      </c>
      <c r="D28" s="12" t="s">
        <v>13</v>
      </c>
      <c r="E28" s="5"/>
      <c r="F28" s="30"/>
    </row>
    <row r="29" spans="1:7" ht="18.75" thickBot="1" x14ac:dyDescent="0.4">
      <c r="A29" s="7" t="s">
        <v>7</v>
      </c>
      <c r="B29" s="8" t="s">
        <v>6</v>
      </c>
      <c r="C29" s="21">
        <v>550</v>
      </c>
      <c r="D29" s="17" t="s">
        <v>13</v>
      </c>
      <c r="E29" s="5"/>
    </row>
    <row r="30" spans="1:7" x14ac:dyDescent="0.25">
      <c r="A30" s="3"/>
      <c r="B30" s="2"/>
      <c r="C30" s="14"/>
      <c r="D30" s="32"/>
      <c r="E30" s="31"/>
    </row>
    <row r="31" spans="1:7" ht="15.75" thickBot="1" x14ac:dyDescent="0.3">
      <c r="A31" s="11" t="s">
        <v>10</v>
      </c>
      <c r="B31" s="4"/>
      <c r="C31" s="15"/>
      <c r="D31" s="15"/>
      <c r="E31" s="2"/>
    </row>
    <row r="32" spans="1:7" ht="18" thickBot="1" x14ac:dyDescent="0.3">
      <c r="A32" s="9" t="s">
        <v>9</v>
      </c>
      <c r="B32" s="10" t="s">
        <v>11</v>
      </c>
      <c r="C32" s="19">
        <f>$C$22*$C$24*($C$28-$C$29)*(2*($C$26+$C$27)/$C$25+PI())</f>
        <v>0.12774070751110267</v>
      </c>
      <c r="D32" s="16" t="s">
        <v>14</v>
      </c>
      <c r="E32" s="5"/>
    </row>
    <row r="33" spans="1:5" x14ac:dyDescent="0.25">
      <c r="A33" s="2"/>
      <c r="B33" s="2"/>
      <c r="C33" s="36"/>
      <c r="D33" s="2"/>
      <c r="E33" s="2"/>
    </row>
  </sheetData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Case 1</vt:lpstr>
      <vt:lpstr>Case 2</vt:lpstr>
      <vt:lpstr>Case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CJN</dc:creator>
  <cp:lastModifiedBy>CJN</cp:lastModifiedBy>
  <cp:lastPrinted>2012-12-10T19:27:51Z</cp:lastPrinted>
  <dcterms:created xsi:type="dcterms:W3CDTF">2012-12-10T12:12:55Z</dcterms:created>
  <dcterms:modified xsi:type="dcterms:W3CDTF">2017-04-28T20:11:44Z</dcterms:modified>
</cp:coreProperties>
</file>